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VIABILIZA\1 - HISTÓRICO\1 - FUTURAS\158138 - 32023 - RDC - PARAIBA\V\PROPOSTA\Editáveis\"/>
    </mc:Choice>
  </mc:AlternateContent>
  <xr:revisionPtr revIDLastSave="0" documentId="13_ncr:1_{F3394A42-7A33-4FCE-8F0F-C08202B4C5F8}" xr6:coauthVersionLast="45" xr6:coauthVersionMax="45" xr10:uidLastSave="{00000000-0000-0000-0000-000000000000}"/>
  <bookViews>
    <workbookView xWindow="-120" yWindow="-120" windowWidth="20730" windowHeight="11160" tabRatio="500" firstSheet="1" activeTab="1" xr2:uid="{00000000-000D-0000-FFFF-FFFF00000000}"/>
  </bookViews>
  <sheets>
    <sheet name="BDI" sheetId="1" state="hidden" r:id="rId1"/>
    <sheet name="BDI MÁXIMO" sheetId="2" r:id="rId2"/>
  </sheets>
  <definedNames>
    <definedName name="_xlnm.Print_Area" localSheetId="0">BDI!$B$2:$H$50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1" i="2" l="1"/>
  <c r="C15" i="2" s="1"/>
  <c r="C6" i="2"/>
  <c r="C4" i="2"/>
  <c r="C13" i="1"/>
  <c r="C12" i="1"/>
  <c r="C16" i="1" s="1"/>
  <c r="C42" i="1" s="1"/>
  <c r="C37" i="1" s="1"/>
  <c r="C46" i="1" s="1"/>
  <c r="H5" i="1" s="1"/>
  <c r="G5" i="1"/>
  <c r="F5" i="1"/>
</calcChain>
</file>

<file path=xl/sharedStrings.xml><?xml version="1.0" encoding="utf-8"?>
<sst xmlns="http://schemas.openxmlformats.org/spreadsheetml/2006/main" count="79" uniqueCount="77">
  <si>
    <t>CÁLCULO DO VALOR TOTAL DA RECUPERAÇÃO DO BLOCO ADMINISTRATIVO DO CAMPUS PICUÍ</t>
  </si>
  <si>
    <t>ETAPA DA OBRA</t>
  </si>
  <si>
    <t>MÃO-DE-OBRA (R$)</t>
  </si>
  <si>
    <t>MATERIAL (R$)</t>
  </si>
  <si>
    <t>TOTAL (R$)</t>
  </si>
  <si>
    <t>%M.O.</t>
  </si>
  <si>
    <t>%MAT.</t>
  </si>
  <si>
    <t>BDI ESTIMADO (%)</t>
  </si>
  <si>
    <t xml:space="preserve">GINÁSIO </t>
  </si>
  <si>
    <t>TOTAL PACIAL DA OBRA (R$)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</si>
  <si>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</si>
  <si>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</si>
  <si>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</si>
  <si>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</si>
  <si>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</si>
  <si>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</si>
  <si>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Alíquota do ISS praticada em PICUÍ - %ISS</t>
  </si>
  <si>
    <t>Fórmula do ISS proporcional: %ISSp = (VMO/VT) x %ISS</t>
  </si>
  <si>
    <t>%ISSp:</t>
  </si>
  <si>
    <r>
      <rPr>
        <b/>
        <sz val="11"/>
        <color rgb="FF000000"/>
        <rFont val="Calibri"/>
        <family val="2"/>
        <charset val="1"/>
      </rPr>
      <t>Obs.:</t>
    </r>
    <r>
      <rPr>
        <sz val="11"/>
        <color rgb="FF000000"/>
        <rFont val="Calibri"/>
        <family val="2"/>
        <charset val="1"/>
      </rPr>
      <t xml:space="preserve"> Alíquota do ISS consta na lei 0794/1993, página 14.</t>
    </r>
  </si>
  <si>
    <t>INSTITUTO FEDERAL DA PARAÍBA</t>
  </si>
  <si>
    <t>OBRA: RECUPERAÇÃO DO BLOCO ADMINISTRATIVO DO CAMPUS PICUÍ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</si>
  <si>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</si>
  <si>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</si>
  <si>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</si>
  <si>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</si>
  <si>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</si>
  <si>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</si>
  <si>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</si>
  <si>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</si>
  <si>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</si>
  <si>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</si>
  <si>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</si>
  <si>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</si>
  <si>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</si>
  <si>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</si>
  <si>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</si>
  <si>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</si>
  <si>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</si>
  <si>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rPr>
        <b/>
        <sz val="10"/>
        <rFont val="Arial"/>
        <family val="2"/>
        <charset val="1"/>
      </rPr>
      <t xml:space="preserve">Obs1: </t>
    </r>
    <r>
      <rPr>
        <sz val="10"/>
        <rFont val="Arial"/>
        <family val="2"/>
        <charset val="1"/>
      </rPr>
      <t>Os índices obedecem ao Ácordão nº 2.622/2013 - TCU - Plenário</t>
    </r>
  </si>
  <si>
    <r>
      <rPr>
        <b/>
        <sz val="10"/>
        <rFont val="Arial"/>
        <family val="2"/>
        <charset val="1"/>
      </rPr>
      <t xml:space="preserve">Obs2: </t>
    </r>
    <r>
      <rPr>
        <sz val="10"/>
        <rFont val="Arial"/>
        <family val="2"/>
        <charset val="1"/>
      </rPr>
      <t xml:space="preserve"> A taxa do ISS incide sobre a mão-de-obra na forma da Lei Complementar nº 116/2003</t>
    </r>
  </si>
  <si>
    <t>COMPOSIÇÃO DE BDI PARA OBRAS E SERVIÇOS DE ENGENHARIA</t>
  </si>
  <si>
    <t>ITEM</t>
  </si>
  <si>
    <t>COMPONENTE</t>
  </si>
  <si>
    <t>%</t>
  </si>
  <si>
    <t>MÁXIMO</t>
  </si>
  <si>
    <t>A</t>
  </si>
  <si>
    <t>Bonificação</t>
  </si>
  <si>
    <t>A.1</t>
  </si>
  <si>
    <t>Lucro</t>
  </si>
  <si>
    <t>B</t>
  </si>
  <si>
    <t>Despesas Indiretas</t>
  </si>
  <si>
    <t>B.1</t>
  </si>
  <si>
    <t>Seguro + Garantia</t>
  </si>
  <si>
    <t>B.2</t>
  </si>
  <si>
    <t>Risco</t>
  </si>
  <si>
    <t>B.3</t>
  </si>
  <si>
    <t>Despesas Financeiras</t>
  </si>
  <si>
    <t>B.4</t>
  </si>
  <si>
    <t>Administração Central</t>
  </si>
  <si>
    <t>C</t>
  </si>
  <si>
    <t>Tributos</t>
  </si>
  <si>
    <t>C.1</t>
  </si>
  <si>
    <t>COFINS</t>
  </si>
  <si>
    <t>C.2</t>
  </si>
  <si>
    <t>PIS</t>
  </si>
  <si>
    <t>C.3</t>
  </si>
  <si>
    <t>ISS proporcional do município</t>
  </si>
  <si>
    <t>TOTAL</t>
  </si>
  <si>
    <t>onde:</t>
  </si>
  <si>
    <t>AC - Administração Central</t>
  </si>
  <si>
    <t>S - Seguro</t>
  </si>
  <si>
    <t>G - Garantia</t>
  </si>
  <si>
    <t>DF - Despesas Financeiras</t>
  </si>
  <si>
    <t>L - Lucro</t>
  </si>
  <si>
    <t>T - Tributos</t>
  </si>
  <si>
    <t>Percentuais médios do BDI conforme Acórdão TCU 2622/2013-P, de 25/09/2013.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</si>
</sst>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#,##0.00\ ;\(#,##0.00\);\-#\ ;@\ "/>
  </numFmts>
  <fonts count="17" x14ac:knownFonts="1">
    <font>
      <sz val="11"/>
      <color rgb="FF000000"/>
      <name val="Calibri"/>
      <family val="2"/>
      <charset val="1"/>
    </font>
    <font>
      <sz val="10"/>
      <name val="Arial"/>
    </font>
    <font>
      <sz val="11"/>
      <name val="Arial"/>
      <family val="1"/>
      <charset val="1"/>
    </font>
    <font>
      <sz val="10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9BBB59"/>
        <bgColor rgb="FF969696"/>
      </patternFill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  <fill>
      <patternFill patternType="solid">
        <fgColor theme="4"/>
        <bgColor indexed="22"/>
      </patternFill>
    </fill>
    <fill>
      <patternFill patternType="solid">
        <fgColor theme="4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7">
    <xf numFmtId="0" fontId="0" fillId="0" borderId="0"/>
    <xf numFmtId="43" fontId="1" fillId="0" borderId="0" applyBorder="0" applyAlignment="0" applyProtection="0"/>
    <xf numFmtId="0" fontId="2" fillId="0" borderId="0"/>
    <xf numFmtId="0" fontId="11" fillId="0" borderId="0"/>
    <xf numFmtId="0" fontId="3" fillId="0" borderId="0"/>
    <xf numFmtId="9" fontId="11" fillId="0" borderId="0" applyBorder="0" applyProtection="0"/>
    <xf numFmtId="164" fontId="11" fillId="0" borderId="0" applyBorder="0" applyProtection="0"/>
  </cellStyleXfs>
  <cellXfs count="72">
    <xf numFmtId="0" fontId="0" fillId="0" borderId="0" xfId="0"/>
    <xf numFmtId="0" fontId="10" fillId="0" borderId="16" xfId="3" applyFont="1" applyBorder="1" applyAlignment="1">
      <alignment horizontal="left" vertical="center" wrapText="1"/>
    </xf>
    <xf numFmtId="0" fontId="10" fillId="0" borderId="15" xfId="3" applyFont="1" applyBorder="1" applyAlignment="1">
      <alignment horizontal="left" vertical="center" wrapText="1"/>
    </xf>
    <xf numFmtId="0" fontId="0" fillId="0" borderId="1" xfId="3" applyFont="1" applyBorder="1" applyAlignment="1">
      <alignment horizontal="center" vertical="center"/>
    </xf>
    <xf numFmtId="0" fontId="10" fillId="3" borderId="18" xfId="3" applyFont="1" applyFill="1" applyBorder="1" applyAlignment="1">
      <alignment vertical="center" wrapText="1"/>
    </xf>
    <xf numFmtId="0" fontId="10" fillId="3" borderId="17" xfId="3" applyFont="1" applyFill="1" applyBorder="1" applyAlignment="1">
      <alignment horizontal="left" vertical="center" wrapText="1"/>
    </xf>
    <xf numFmtId="0" fontId="10" fillId="0" borderId="16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top" wrapText="1"/>
    </xf>
    <xf numFmtId="0" fontId="8" fillId="0" borderId="15" xfId="3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2" fontId="6" fillId="0" borderId="12" xfId="4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0" fillId="0" borderId="6" xfId="0" applyFont="1" applyBorder="1"/>
    <xf numFmtId="4" fontId="0" fillId="0" borderId="7" xfId="0" applyNumberFormat="1" applyBorder="1"/>
    <xf numFmtId="10" fontId="0" fillId="0" borderId="7" xfId="0" applyNumberFormat="1" applyBorder="1"/>
    <xf numFmtId="10" fontId="0" fillId="0" borderId="8" xfId="0" applyNumberFormat="1" applyBorder="1" applyAlignment="1">
      <alignment horizontal="center" vertical="center"/>
    </xf>
    <xf numFmtId="4" fontId="0" fillId="0" borderId="9" xfId="0" applyNumberFormat="1" applyBorder="1"/>
    <xf numFmtId="4" fontId="0" fillId="0" borderId="8" xfId="0" applyNumberFormat="1" applyBorder="1"/>
    <xf numFmtId="4" fontId="5" fillId="2" borderId="1" xfId="0" applyNumberFormat="1" applyFont="1" applyFill="1" applyBorder="1"/>
    <xf numFmtId="0" fontId="5" fillId="0" borderId="0" xfId="0" applyFont="1" applyBorder="1" applyAlignment="1">
      <alignment horizontal="right"/>
    </xf>
    <xf numFmtId="4" fontId="0" fillId="4" borderId="0" xfId="0" applyNumberFormat="1" applyFill="1" applyBorder="1"/>
    <xf numFmtId="2" fontId="6" fillId="0" borderId="0" xfId="0" applyNumberFormat="1" applyFont="1" applyAlignment="1">
      <alignment horizontal="center"/>
    </xf>
    <xf numFmtId="2" fontId="7" fillId="3" borderId="2" xfId="4" applyNumberFormat="1" applyFont="1" applyFill="1" applyBorder="1" applyAlignment="1">
      <alignment horizontal="center" vertical="center"/>
    </xf>
    <xf numFmtId="2" fontId="7" fillId="3" borderId="5" xfId="4" applyNumberFormat="1" applyFont="1" applyFill="1" applyBorder="1" applyAlignment="1">
      <alignment horizontal="center" vertical="center"/>
    </xf>
    <xf numFmtId="2" fontId="6" fillId="0" borderId="6" xfId="4" applyNumberFormat="1" applyFont="1" applyBorder="1" applyAlignment="1">
      <alignment horizontal="right" vertical="center"/>
    </xf>
    <xf numFmtId="165" fontId="6" fillId="4" borderId="11" xfId="4" applyNumberFormat="1" applyFont="1" applyFill="1" applyBorder="1" applyAlignment="1">
      <alignment horizontal="right" vertical="center"/>
    </xf>
    <xf numFmtId="10" fontId="6" fillId="4" borderId="11" xfId="4" applyNumberFormat="1" applyFont="1" applyFill="1" applyBorder="1" applyAlignment="1">
      <alignment horizontal="right" vertical="center"/>
    </xf>
    <xf numFmtId="2" fontId="7" fillId="0" borderId="13" xfId="4" applyNumberFormat="1" applyFont="1" applyBorder="1" applyAlignment="1">
      <alignment horizontal="right" vertical="center"/>
    </xf>
    <xf numFmtId="10" fontId="7" fillId="4" borderId="14" xfId="4" applyNumberFormat="1" applyFont="1" applyFill="1" applyBorder="1" applyAlignment="1">
      <alignment horizontal="right" vertical="center"/>
    </xf>
    <xf numFmtId="0" fontId="0" fillId="0" borderId="2" xfId="3" applyFont="1" applyBorder="1" applyAlignment="1">
      <alignment vertical="center" wrapText="1"/>
    </xf>
    <xf numFmtId="0" fontId="0" fillId="0" borderId="5" xfId="3" applyFont="1" applyBorder="1" applyAlignment="1">
      <alignment horizontal="center" vertical="center" wrapText="1"/>
    </xf>
    <xf numFmtId="0" fontId="0" fillId="0" borderId="6" xfId="3" applyFont="1" applyBorder="1" applyAlignment="1">
      <alignment vertical="center" wrapText="1"/>
    </xf>
    <xf numFmtId="10" fontId="3" fillId="4" borderId="9" xfId="5" applyNumberFormat="1" applyFont="1" applyFill="1" applyBorder="1" applyAlignment="1" applyProtection="1">
      <alignment horizontal="center" vertical="center" wrapText="1"/>
    </xf>
    <xf numFmtId="0" fontId="0" fillId="0" borderId="13" xfId="3" applyFont="1" applyBorder="1" applyAlignment="1">
      <alignment vertical="center" wrapText="1"/>
    </xf>
    <xf numFmtId="10" fontId="3" fillId="4" borderId="14" xfId="5" applyNumberFormat="1" applyFont="1" applyFill="1" applyBorder="1" applyAlignment="1" applyProtection="1">
      <alignment horizontal="center" vertical="center" wrapText="1"/>
    </xf>
    <xf numFmtId="0" fontId="0" fillId="0" borderId="6" xfId="3" applyFont="1" applyBorder="1" applyAlignment="1">
      <alignment horizontal="left" vertical="top" wrapText="1"/>
    </xf>
    <xf numFmtId="10" fontId="3" fillId="0" borderId="9" xfId="5" applyNumberFormat="1" applyFont="1" applyBorder="1" applyAlignment="1" applyProtection="1">
      <alignment horizontal="center" vertical="center" wrapText="1"/>
    </xf>
    <xf numFmtId="10" fontId="3" fillId="4" borderId="19" xfId="5" applyNumberFormat="1" applyFont="1" applyFill="1" applyBorder="1" applyAlignment="1" applyProtection="1">
      <alignment horizontal="center" vertical="center" wrapText="1"/>
    </xf>
    <xf numFmtId="164" fontId="3" fillId="0" borderId="19" xfId="6" applyFont="1" applyBorder="1" applyAlignment="1" applyProtection="1">
      <alignment horizontal="center" vertical="center" wrapText="1"/>
    </xf>
    <xf numFmtId="0" fontId="0" fillId="4" borderId="6" xfId="3" applyFont="1" applyFill="1" applyBorder="1" applyAlignment="1">
      <alignment horizontal="left" vertical="top" wrapText="1"/>
    </xf>
    <xf numFmtId="0" fontId="0" fillId="0" borderId="20" xfId="3" applyFont="1" applyBorder="1" applyAlignment="1">
      <alignment horizontal="left" vertical="top" wrapText="1"/>
    </xf>
    <xf numFmtId="10" fontId="3" fillId="0" borderId="8" xfId="5" applyNumberFormat="1" applyFont="1" applyBorder="1" applyAlignment="1" applyProtection="1">
      <alignment horizontal="center" vertical="center" wrapText="1"/>
    </xf>
    <xf numFmtId="0" fontId="10" fillId="3" borderId="21" xfId="3" applyFont="1" applyFill="1" applyBorder="1" applyAlignment="1">
      <alignment horizontal="left" vertical="center" wrapText="1"/>
    </xf>
    <xf numFmtId="10" fontId="9" fillId="5" borderId="22" xfId="3" applyNumberFormat="1" applyFont="1" applyFill="1" applyBorder="1" applyAlignment="1">
      <alignment horizontal="right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vertical="center" wrapText="1"/>
    </xf>
    <xf numFmtId="166" fontId="12" fillId="7" borderId="29" xfId="0" applyNumberFormat="1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vertical="center" wrapText="1"/>
    </xf>
    <xf numFmtId="43" fontId="13" fillId="0" borderId="29" xfId="1" applyFont="1" applyBorder="1" applyAlignment="1" applyProtection="1">
      <alignment horizontal="center" vertical="center" wrapText="1"/>
    </xf>
    <xf numFmtId="0" fontId="13" fillId="6" borderId="30" xfId="0" applyFont="1" applyFill="1" applyBorder="1"/>
    <xf numFmtId="0" fontId="12" fillId="6" borderId="31" xfId="0" applyFont="1" applyFill="1" applyBorder="1" applyAlignment="1">
      <alignment horizontal="center" vertical="center" wrapText="1"/>
    </xf>
    <xf numFmtId="2" fontId="13" fillId="6" borderId="32" xfId="0" applyNumberFormat="1" applyFont="1" applyFill="1" applyBorder="1" applyAlignment="1">
      <alignment horizontal="center" vertical="center"/>
    </xf>
    <xf numFmtId="0" fontId="14" fillId="0" borderId="0" xfId="0" applyFont="1"/>
    <xf numFmtId="0" fontId="0" fillId="0" borderId="0" xfId="0" applyAlignment="1">
      <alignment horizontal="center" vertical="center"/>
    </xf>
    <xf numFmtId="0" fontId="15" fillId="0" borderId="0" xfId="0" applyFont="1" applyAlignment="1">
      <alignment vertical="center" wrapText="1"/>
    </xf>
    <xf numFmtId="43" fontId="13" fillId="0" borderId="0" xfId="1" applyFont="1" applyBorder="1" applyAlignment="1" applyProtection="1">
      <alignment horizontal="center" vertical="center" wrapText="1"/>
    </xf>
    <xf numFmtId="0" fontId="15" fillId="0" borderId="0" xfId="0" applyFont="1" applyAlignment="1">
      <alignment vertical="center"/>
    </xf>
    <xf numFmtId="0" fontId="16" fillId="0" borderId="0" xfId="0" applyFont="1"/>
  </cellXfs>
  <cellStyles count="7">
    <cellStyle name="Normal" xfId="0" builtinId="0"/>
    <cellStyle name="Normal 2" xfId="2" xr:uid="{00000000-0005-0000-0000-000006000000}"/>
    <cellStyle name="Normal 2 3" xfId="3" xr:uid="{00000000-0005-0000-0000-000007000000}"/>
    <cellStyle name="Normal 8 2 2" xfId="4" xr:uid="{00000000-0005-0000-0000-000008000000}"/>
    <cellStyle name="Porcentagem 2 2 2 2" xfId="5" xr:uid="{00000000-0005-0000-0000-000009000000}"/>
    <cellStyle name="Separador de milhares 2 3 2" xfId="6" xr:uid="{00000000-0005-0000-0000-00000A000000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638280</xdr:colOff>
      <xdr:row>19</xdr:row>
      <xdr:rowOff>114480</xdr:rowOff>
    </xdr:from>
    <xdr:to>
      <xdr:col>2</xdr:col>
      <xdr:colOff>638280</xdr:colOff>
      <xdr:row>24</xdr:row>
      <xdr:rowOff>9360</xdr:rowOff>
    </xdr:to>
    <xdr:pic>
      <xdr:nvPicPr>
        <xdr:cNvPr id="2" name="Picture 2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50280" y="3733920"/>
          <a:ext cx="4667040" cy="84744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15</xdr:row>
      <xdr:rowOff>0</xdr:rowOff>
    </xdr:from>
    <xdr:to>
      <xdr:col>1</xdr:col>
      <xdr:colOff>1847850</xdr:colOff>
      <xdr:row>16</xdr:row>
      <xdr:rowOff>161925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B7C10765-2FCA-4E9F-97CC-5B28F25F3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3048000"/>
          <a:ext cx="1809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50"/>
  <sheetViews>
    <sheetView zoomScaleNormal="100" workbookViewId="0">
      <selection activeCell="G13" sqref="G13"/>
    </sheetView>
  </sheetViews>
  <sheetFormatPr defaultColWidth="8.7109375" defaultRowHeight="15" x14ac:dyDescent="0.25"/>
  <cols>
    <col min="2" max="2" width="66.14062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</cols>
  <sheetData>
    <row r="2" spans="2:8" ht="15.75" x14ac:dyDescent="0.25">
      <c r="B2" s="13" t="s">
        <v>0</v>
      </c>
      <c r="C2" s="13"/>
      <c r="D2" s="13"/>
      <c r="E2" s="13"/>
      <c r="F2" s="13"/>
      <c r="G2" s="13"/>
      <c r="H2" s="13"/>
    </row>
    <row r="4" spans="2:8" x14ac:dyDescent="0.25">
      <c r="B4" s="14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6" t="s">
        <v>6</v>
      </c>
      <c r="H4" s="17" t="s">
        <v>7</v>
      </c>
    </row>
    <row r="5" spans="2:8" x14ac:dyDescent="0.25">
      <c r="B5" s="18" t="s">
        <v>8</v>
      </c>
      <c r="C5" s="19">
        <v>287045.11</v>
      </c>
      <c r="D5" s="19">
        <v>303766.61</v>
      </c>
      <c r="E5" s="19">
        <v>589302.19999999995</v>
      </c>
      <c r="F5" s="20">
        <f>C5/E5</f>
        <v>0.4870932265313111</v>
      </c>
      <c r="G5" s="20">
        <f>D5/E5</f>
        <v>0.51546831150469152</v>
      </c>
      <c r="H5" s="21">
        <f>ROUND(C46,4)</f>
        <v>0.27039999999999997</v>
      </c>
    </row>
    <row r="6" spans="2:8" x14ac:dyDescent="0.25">
      <c r="B6" s="12" t="s">
        <v>9</v>
      </c>
      <c r="C6" s="12"/>
      <c r="D6" s="12"/>
      <c r="E6" s="12"/>
      <c r="F6" s="12"/>
      <c r="G6" s="12"/>
      <c r="H6" s="22"/>
    </row>
    <row r="7" spans="2:8" x14ac:dyDescent="0.25">
      <c r="B7" s="12" t="s">
        <v>10</v>
      </c>
      <c r="C7" s="12"/>
      <c r="D7" s="12"/>
      <c r="E7" s="12"/>
      <c r="F7" s="12"/>
      <c r="G7" s="12"/>
      <c r="H7" s="23"/>
    </row>
    <row r="8" spans="2:8" x14ac:dyDescent="0.25">
      <c r="B8" s="11" t="s">
        <v>11</v>
      </c>
      <c r="C8" s="11"/>
      <c r="D8" s="11"/>
      <c r="E8" s="11"/>
      <c r="F8" s="11"/>
      <c r="G8" s="11"/>
      <c r="H8" s="24"/>
    </row>
    <row r="9" spans="2:8" x14ac:dyDescent="0.25">
      <c r="B9" s="25"/>
      <c r="C9" s="25"/>
      <c r="D9" s="25"/>
      <c r="E9" s="25"/>
      <c r="F9" s="25"/>
      <c r="G9" s="25"/>
      <c r="H9" s="26"/>
    </row>
    <row r="11" spans="2:8" s="27" customFormat="1" x14ac:dyDescent="0.25">
      <c r="B11" s="28" t="s">
        <v>12</v>
      </c>
      <c r="C11" s="29" t="s">
        <v>13</v>
      </c>
    </row>
    <row r="12" spans="2:8" s="27" customFormat="1" x14ac:dyDescent="0.25">
      <c r="B12" s="30" t="s">
        <v>14</v>
      </c>
      <c r="C12" s="31">
        <f>C5</f>
        <v>287045.11</v>
      </c>
    </row>
    <row r="13" spans="2:8" s="27" customFormat="1" x14ac:dyDescent="0.25">
      <c r="B13" s="30" t="s">
        <v>15</v>
      </c>
      <c r="C13" s="31">
        <f>D5</f>
        <v>303766.61</v>
      </c>
    </row>
    <row r="14" spans="2:8" s="27" customFormat="1" x14ac:dyDescent="0.25">
      <c r="B14" s="30" t="s">
        <v>16</v>
      </c>
      <c r="C14" s="32">
        <v>0.04</v>
      </c>
    </row>
    <row r="15" spans="2:8" s="27" customFormat="1" x14ac:dyDescent="0.25">
      <c r="B15" s="10" t="s">
        <v>17</v>
      </c>
      <c r="C15" s="10"/>
    </row>
    <row r="16" spans="2:8" s="27" customFormat="1" x14ac:dyDescent="0.25">
      <c r="B16" s="33" t="s">
        <v>18</v>
      </c>
      <c r="C16" s="34">
        <f>ROUND((C12/C13)*C14,4)</f>
        <v>3.78E-2</v>
      </c>
    </row>
    <row r="17" spans="2:3" x14ac:dyDescent="0.25">
      <c r="B17" s="9" t="s">
        <v>19</v>
      </c>
      <c r="C17" s="9"/>
    </row>
    <row r="20" spans="2:3" x14ac:dyDescent="0.25">
      <c r="B20" s="8"/>
      <c r="C20" s="8"/>
    </row>
    <row r="21" spans="2:3" x14ac:dyDescent="0.25">
      <c r="B21" s="8"/>
      <c r="C21" s="8"/>
    </row>
    <row r="22" spans="2:3" x14ac:dyDescent="0.25">
      <c r="B22" s="8"/>
      <c r="C22" s="8"/>
    </row>
    <row r="23" spans="2:3" x14ac:dyDescent="0.25">
      <c r="B23" s="8"/>
      <c r="C23" s="8"/>
    </row>
    <row r="24" spans="2:3" x14ac:dyDescent="0.25">
      <c r="B24" s="8"/>
      <c r="C24" s="8"/>
    </row>
    <row r="25" spans="2:3" x14ac:dyDescent="0.25">
      <c r="B25" s="8"/>
      <c r="C25" s="8"/>
    </row>
    <row r="26" spans="2:3" ht="15.75" customHeight="1" x14ac:dyDescent="0.25">
      <c r="B26" s="7" t="s">
        <v>20</v>
      </c>
      <c r="C26" s="7"/>
    </row>
    <row r="27" spans="2:3" ht="15" customHeight="1" x14ac:dyDescent="0.25">
      <c r="B27" s="6" t="s">
        <v>21</v>
      </c>
      <c r="C27" s="6"/>
    </row>
    <row r="28" spans="2:3" x14ac:dyDescent="0.25">
      <c r="B28" s="6"/>
      <c r="C28" s="6"/>
    </row>
    <row r="29" spans="2:3" ht="18.75" customHeight="1" x14ac:dyDescent="0.25">
      <c r="B29" s="5" t="s">
        <v>22</v>
      </c>
      <c r="C29" s="5"/>
    </row>
    <row r="30" spans="2:3" ht="30" x14ac:dyDescent="0.25">
      <c r="B30" s="35" t="s">
        <v>23</v>
      </c>
      <c r="C30" s="36" t="s">
        <v>24</v>
      </c>
    </row>
    <row r="31" spans="2:3" x14ac:dyDescent="0.25">
      <c r="B31" s="37" t="s">
        <v>25</v>
      </c>
      <c r="C31" s="38">
        <v>0.03</v>
      </c>
    </row>
    <row r="32" spans="2:3" x14ac:dyDescent="0.25">
      <c r="B32" s="37" t="s">
        <v>26</v>
      </c>
      <c r="C32" s="38">
        <v>8.0000000000000002E-3</v>
      </c>
    </row>
    <row r="33" spans="2:3" x14ac:dyDescent="0.25">
      <c r="B33" s="37" t="s">
        <v>27</v>
      </c>
      <c r="C33" s="38">
        <v>9.7000000000000003E-3</v>
      </c>
    </row>
    <row r="34" spans="2:3" x14ac:dyDescent="0.25">
      <c r="B34" s="39" t="s">
        <v>28</v>
      </c>
      <c r="C34" s="40">
        <v>5.8999999999999999E-3</v>
      </c>
    </row>
    <row r="35" spans="2:3" ht="18.75" customHeight="1" x14ac:dyDescent="0.25">
      <c r="B35" s="4" t="s">
        <v>29</v>
      </c>
      <c r="C35" s="4"/>
    </row>
    <row r="36" spans="2:3" ht="30" x14ac:dyDescent="0.25">
      <c r="B36" s="35" t="s">
        <v>23</v>
      </c>
      <c r="C36" s="36" t="s">
        <v>24</v>
      </c>
    </row>
    <row r="37" spans="2:3" x14ac:dyDescent="0.25">
      <c r="B37" s="41" t="s">
        <v>30</v>
      </c>
      <c r="C37" s="42">
        <f>SUM(C38:C42)</f>
        <v>0.11929999999999999</v>
      </c>
    </row>
    <row r="38" spans="2:3" x14ac:dyDescent="0.25">
      <c r="B38" s="41" t="s">
        <v>31</v>
      </c>
      <c r="C38" s="42">
        <v>4.4999999999999998E-2</v>
      </c>
    </row>
    <row r="39" spans="2:3" x14ac:dyDescent="0.25">
      <c r="B39" s="41" t="s">
        <v>32</v>
      </c>
      <c r="C39" s="38">
        <v>6.4999999999999997E-3</v>
      </c>
    </row>
    <row r="40" spans="2:3" x14ac:dyDescent="0.25">
      <c r="B40" s="41" t="s">
        <v>33</v>
      </c>
      <c r="C40" s="43">
        <v>0.03</v>
      </c>
    </row>
    <row r="41" spans="2:3" x14ac:dyDescent="0.25">
      <c r="B41" s="41" t="s">
        <v>34</v>
      </c>
      <c r="C41" s="44">
        <v>0</v>
      </c>
    </row>
    <row r="42" spans="2:3" x14ac:dyDescent="0.25">
      <c r="B42" s="45" t="s">
        <v>35</v>
      </c>
      <c r="C42" s="38">
        <f>C16</f>
        <v>3.78E-2</v>
      </c>
    </row>
    <row r="43" spans="2:3" x14ac:dyDescent="0.25">
      <c r="B43" s="46" t="s">
        <v>36</v>
      </c>
      <c r="C43" s="47">
        <v>6.1600000000000002E-2</v>
      </c>
    </row>
    <row r="44" spans="2:3" x14ac:dyDescent="0.25">
      <c r="B44" s="3" t="s">
        <v>37</v>
      </c>
      <c r="C44" s="3"/>
    </row>
    <row r="45" spans="2:3" x14ac:dyDescent="0.25">
      <c r="B45" s="3"/>
      <c r="C45" s="3"/>
    </row>
    <row r="46" spans="2:3" ht="18.75" customHeight="1" x14ac:dyDescent="0.25">
      <c r="B46" s="48" t="s">
        <v>38</v>
      </c>
      <c r="C46" s="49">
        <f>((1+(C31+C32+C33))*(1+C34)*(1+C43))/(1-C37)-1</f>
        <v>0.27035372554558901</v>
      </c>
    </row>
    <row r="47" spans="2:3" ht="15" customHeight="1" x14ac:dyDescent="0.25">
      <c r="B47" s="2" t="s">
        <v>39</v>
      </c>
      <c r="C47" s="2"/>
    </row>
    <row r="48" spans="2:3" x14ac:dyDescent="0.25">
      <c r="B48" s="2"/>
      <c r="C48" s="2"/>
    </row>
    <row r="49" spans="2:3" ht="15" customHeight="1" x14ac:dyDescent="0.25">
      <c r="B49" s="1" t="s">
        <v>40</v>
      </c>
      <c r="C49" s="1"/>
    </row>
    <row r="50" spans="2:3" x14ac:dyDescent="0.25">
      <c r="B50" s="1"/>
      <c r="C50" s="1"/>
    </row>
  </sheetData>
  <mergeCells count="14">
    <mergeCell ref="B35:C35"/>
    <mergeCell ref="B44:C45"/>
    <mergeCell ref="B47:C48"/>
    <mergeCell ref="B49:C50"/>
    <mergeCell ref="B17:C17"/>
    <mergeCell ref="B20:C25"/>
    <mergeCell ref="B26:C26"/>
    <mergeCell ref="B27:C28"/>
    <mergeCell ref="B29:C29"/>
    <mergeCell ref="B2:H2"/>
    <mergeCell ref="B6:G6"/>
    <mergeCell ref="B7:G7"/>
    <mergeCell ref="B8:G8"/>
    <mergeCell ref="B15:C15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6"/>
  <sheetViews>
    <sheetView tabSelected="1" topLeftCell="A4" zoomScaleNormal="100" workbookViewId="0">
      <selection activeCell="C12" sqref="C12"/>
    </sheetView>
  </sheetViews>
  <sheetFormatPr defaultColWidth="8.7109375" defaultRowHeight="15" x14ac:dyDescent="0.25"/>
  <cols>
    <col min="1" max="1" width="6.7109375" customWidth="1"/>
    <col min="2" max="2" width="65.140625" customWidth="1"/>
    <col min="3" max="3" width="18.140625" customWidth="1"/>
  </cols>
  <sheetData>
    <row r="1" spans="1:3" x14ac:dyDescent="0.25">
      <c r="A1" s="50" t="s">
        <v>41</v>
      </c>
      <c r="B1" s="50"/>
      <c r="C1" s="50"/>
    </row>
    <row r="2" spans="1:3" x14ac:dyDescent="0.25">
      <c r="A2" s="51" t="s">
        <v>42</v>
      </c>
      <c r="B2" s="52" t="s">
        <v>43</v>
      </c>
      <c r="C2" s="53" t="s">
        <v>44</v>
      </c>
    </row>
    <row r="3" spans="1:3" x14ac:dyDescent="0.25">
      <c r="A3" s="54"/>
      <c r="B3" s="55"/>
      <c r="C3" s="56" t="s">
        <v>45</v>
      </c>
    </row>
    <row r="4" spans="1:3" x14ac:dyDescent="0.25">
      <c r="A4" s="57" t="s">
        <v>46</v>
      </c>
      <c r="B4" s="58" t="s">
        <v>47</v>
      </c>
      <c r="C4" s="59">
        <f>C5</f>
        <v>7.63</v>
      </c>
    </row>
    <row r="5" spans="1:3" x14ac:dyDescent="0.25">
      <c r="A5" s="60" t="s">
        <v>48</v>
      </c>
      <c r="B5" s="61" t="s">
        <v>49</v>
      </c>
      <c r="C5" s="62">
        <v>7.63</v>
      </c>
    </row>
    <row r="6" spans="1:3" x14ac:dyDescent="0.25">
      <c r="A6" s="57" t="s">
        <v>50</v>
      </c>
      <c r="B6" s="58" t="s">
        <v>51</v>
      </c>
      <c r="C6" s="59">
        <f>SUM(C7:C10)</f>
        <v>9.16</v>
      </c>
    </row>
    <row r="7" spans="1:3" x14ac:dyDescent="0.25">
      <c r="A7" s="60" t="s">
        <v>52</v>
      </c>
      <c r="B7" s="61" t="s">
        <v>53</v>
      </c>
      <c r="C7" s="62">
        <v>1</v>
      </c>
    </row>
    <row r="8" spans="1:3" x14ac:dyDescent="0.25">
      <c r="A8" s="60" t="s">
        <v>54</v>
      </c>
      <c r="B8" s="61" t="s">
        <v>55</v>
      </c>
      <c r="C8" s="62">
        <v>1.27</v>
      </c>
    </row>
    <row r="9" spans="1:3" x14ac:dyDescent="0.25">
      <c r="A9" s="60" t="s">
        <v>56</v>
      </c>
      <c r="B9" s="61" t="s">
        <v>57</v>
      </c>
      <c r="C9" s="62">
        <v>1.39</v>
      </c>
    </row>
    <row r="10" spans="1:3" x14ac:dyDescent="0.25">
      <c r="A10" s="60" t="s">
        <v>58</v>
      </c>
      <c r="B10" s="61" t="s">
        <v>59</v>
      </c>
      <c r="C10" s="62">
        <v>5.5</v>
      </c>
    </row>
    <row r="11" spans="1:3" x14ac:dyDescent="0.25">
      <c r="A11" s="57" t="s">
        <v>60</v>
      </c>
      <c r="B11" s="58" t="s">
        <v>61</v>
      </c>
      <c r="C11" s="59">
        <f>SUM(C12:C14)</f>
        <v>7.43</v>
      </c>
    </row>
    <row r="12" spans="1:3" x14ac:dyDescent="0.25">
      <c r="A12" s="60" t="s">
        <v>62</v>
      </c>
      <c r="B12" s="61" t="s">
        <v>63</v>
      </c>
      <c r="C12" s="62">
        <v>3</v>
      </c>
    </row>
    <row r="13" spans="1:3" x14ac:dyDescent="0.25">
      <c r="A13" s="60" t="s">
        <v>64</v>
      </c>
      <c r="B13" s="61" t="s">
        <v>65</v>
      </c>
      <c r="C13" s="62">
        <v>0.65</v>
      </c>
    </row>
    <row r="14" spans="1:3" x14ac:dyDescent="0.25">
      <c r="A14" s="60" t="s">
        <v>66</v>
      </c>
      <c r="B14" s="61" t="s">
        <v>67</v>
      </c>
      <c r="C14" s="62">
        <v>3.78</v>
      </c>
    </row>
    <row r="15" spans="1:3" x14ac:dyDescent="0.25">
      <c r="A15" s="63"/>
      <c r="B15" s="64" t="s">
        <v>68</v>
      </c>
      <c r="C15" s="65">
        <f>((((1+(C10+C7+C8)/100)*(1+C9/100)*(1+C5/100))/(1-C11/100))-1)*100</f>
        <v>27.044562632494351</v>
      </c>
    </row>
    <row r="16" spans="1:3" x14ac:dyDescent="0.25">
      <c r="A16" s="66"/>
      <c r="C16" s="67"/>
    </row>
    <row r="17" spans="1:3" ht="15.75" x14ac:dyDescent="0.25">
      <c r="A17" s="66"/>
      <c r="B17" s="68"/>
      <c r="C17" s="69"/>
    </row>
    <row r="18" spans="1:3" ht="15.75" x14ac:dyDescent="0.25">
      <c r="A18" s="66"/>
      <c r="B18" s="70" t="s">
        <v>69</v>
      </c>
      <c r="C18" s="67"/>
    </row>
    <row r="19" spans="1:3" x14ac:dyDescent="0.25">
      <c r="A19" s="66"/>
      <c r="B19" s="66" t="s">
        <v>70</v>
      </c>
      <c r="C19" s="67"/>
    </row>
    <row r="20" spans="1:3" x14ac:dyDescent="0.25">
      <c r="A20" s="66"/>
      <c r="B20" s="66" t="s">
        <v>71</v>
      </c>
      <c r="C20" s="67"/>
    </row>
    <row r="21" spans="1:3" x14ac:dyDescent="0.25">
      <c r="A21" s="71"/>
      <c r="B21" s="66" t="s">
        <v>72</v>
      </c>
      <c r="C21" s="67"/>
    </row>
    <row r="22" spans="1:3" x14ac:dyDescent="0.25">
      <c r="A22" s="71"/>
      <c r="B22" s="66" t="s">
        <v>73</v>
      </c>
      <c r="C22" s="67"/>
    </row>
    <row r="23" spans="1:3" x14ac:dyDescent="0.25">
      <c r="A23" s="71"/>
      <c r="B23" s="66" t="s">
        <v>74</v>
      </c>
      <c r="C23" s="67"/>
    </row>
    <row r="24" spans="1:3" x14ac:dyDescent="0.25">
      <c r="A24" s="71"/>
      <c r="B24" s="66" t="s">
        <v>75</v>
      </c>
      <c r="C24" s="67"/>
    </row>
    <row r="25" spans="1:3" x14ac:dyDescent="0.25">
      <c r="A25" s="71"/>
      <c r="B25" s="71"/>
      <c r="C25" s="67"/>
    </row>
    <row r="26" spans="1:3" x14ac:dyDescent="0.25">
      <c r="A26" s="71"/>
      <c r="B26" s="66" t="s">
        <v>76</v>
      </c>
      <c r="C26" s="67"/>
    </row>
  </sheetData>
  <mergeCells count="1">
    <mergeCell ref="A1:C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BDI MÁXIMO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IFPB</dc:creator>
  <dc:description/>
  <cp:lastModifiedBy>Iago Marsol</cp:lastModifiedBy>
  <cp:revision>2</cp:revision>
  <cp:lastPrinted>2022-07-11T15:04:11Z</cp:lastPrinted>
  <dcterms:created xsi:type="dcterms:W3CDTF">2020-06-17T12:39:19Z</dcterms:created>
  <dcterms:modified xsi:type="dcterms:W3CDTF">2023-09-25T12:28:10Z</dcterms:modified>
  <dc:language>pt-BR</dc:language>
</cp:coreProperties>
</file>